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 activeTab="1"/>
  </bookViews>
  <sheets>
    <sheet name="Ex 8-31 &amp; 8-32" sheetId="1" r:id="rId1"/>
    <sheet name="Ex 8-33 &amp; 8-34" sheetId="2" r:id="rId2"/>
    <sheet name="Prob 8 -46" sheetId="3" r:id="rId3"/>
  </sheets>
  <calcPr calcId="124519"/>
</workbook>
</file>

<file path=xl/calcChain.xml><?xml version="1.0" encoding="utf-8"?>
<calcChain xmlns="http://schemas.openxmlformats.org/spreadsheetml/2006/main">
  <c r="E7" i="2"/>
  <c r="D11" s="1"/>
  <c r="E6"/>
  <c r="B11" i="3"/>
  <c r="C33"/>
  <c r="B33"/>
  <c r="C32"/>
  <c r="C30"/>
  <c r="B26"/>
  <c r="B24"/>
  <c r="B23"/>
  <c r="B21"/>
  <c r="D14"/>
  <c r="D13"/>
  <c r="D15" s="1"/>
  <c r="C13"/>
  <c r="C15" s="1"/>
  <c r="B13"/>
  <c r="B15" s="1"/>
  <c r="C6"/>
  <c r="B6"/>
  <c r="C5"/>
  <c r="C4"/>
  <c r="B4"/>
  <c r="B2"/>
  <c r="D3" i="2"/>
  <c r="D5"/>
  <c r="B14" i="1"/>
  <c r="B13"/>
  <c r="B10"/>
  <c r="B9"/>
  <c r="B6"/>
  <c r="B5"/>
  <c r="B3"/>
  <c r="D12" i="2" l="1"/>
</calcChain>
</file>

<file path=xl/sharedStrings.xml><?xml version="1.0" encoding="utf-8"?>
<sst xmlns="http://schemas.openxmlformats.org/spreadsheetml/2006/main" count="58" uniqueCount="43">
  <si>
    <t>Conversion Costs</t>
  </si>
  <si>
    <t>Equivalent units as per Weighted Average Method</t>
  </si>
  <si>
    <t>Cost per equivalent units:</t>
  </si>
  <si>
    <t>units</t>
  </si>
  <si>
    <t>For Material</t>
  </si>
  <si>
    <t>For conversion</t>
  </si>
  <si>
    <t>per unit</t>
  </si>
  <si>
    <t>Conversion</t>
  </si>
  <si>
    <t>Material</t>
  </si>
  <si>
    <t>Units transferred out = 400+5100-1300</t>
  </si>
  <si>
    <t>Cost of ending inventory</t>
  </si>
  <si>
    <t>Cost of transferred out units</t>
  </si>
  <si>
    <t>1)</t>
  </si>
  <si>
    <t>2)</t>
  </si>
  <si>
    <t>Cost per equivalent unit of conversion</t>
  </si>
  <si>
    <t>Cost per equivalent unit of material</t>
  </si>
  <si>
    <t>3)</t>
  </si>
  <si>
    <t>Equivalent unit of material = (400*30%+3800*100%+1300*50%)</t>
  </si>
  <si>
    <t>Equivalent unit of conversion = (400*45%+3800*100%+1300*20%)</t>
  </si>
  <si>
    <t>4)</t>
  </si>
  <si>
    <t>Cost of goods transferred out</t>
  </si>
  <si>
    <t xml:space="preserve">Cost of ending work in process </t>
  </si>
  <si>
    <t>Unit transferred Out</t>
  </si>
  <si>
    <t>Materials</t>
  </si>
  <si>
    <t>EU In Ending Inventory</t>
  </si>
  <si>
    <t>EU produced this Out</t>
  </si>
  <si>
    <t>Answer a)</t>
  </si>
  <si>
    <t>(431,000; 395,800)</t>
  </si>
  <si>
    <t>5)</t>
  </si>
  <si>
    <t>6)</t>
  </si>
  <si>
    <t>Prior Department Costs</t>
  </si>
  <si>
    <t>(727,000; 652,000; 704500)</t>
  </si>
  <si>
    <t>7)</t>
  </si>
  <si>
    <t>EU to complete beginning</t>
  </si>
  <si>
    <t>88000 units Started and completed</t>
  </si>
  <si>
    <t>EU in ending</t>
  </si>
  <si>
    <t>EU done this period</t>
  </si>
  <si>
    <t>8)</t>
  </si>
  <si>
    <t>To complete beginning inventory</t>
  </si>
  <si>
    <t>Started and completed unit</t>
  </si>
  <si>
    <t>Units</t>
  </si>
  <si>
    <t>Word done this period</t>
  </si>
  <si>
    <t>(78,000, 78,000)</t>
  </si>
</sst>
</file>

<file path=xl/styles.xml><?xml version="1.0" encoding="utf-8"?>
<styleSheet xmlns="http://schemas.openxmlformats.org/spreadsheetml/2006/main">
  <numFmts count="4">
    <numFmt numFmtId="43" formatCode="_(* #,##0.00_);_(* \(#,##0.00\);_(* &quot;-&quot;??_);_(@_)"/>
    <numFmt numFmtId="164" formatCode="_(&quot;$&quot;* #,##0_);_(&quot;$&quot;* \(#,##0\);_(&quot;$&quot;* &quot;-&quot;??_);_(@_)"/>
    <numFmt numFmtId="165" formatCode="&quot;$&quot;#,##0.00"/>
    <numFmt numFmtId="166" formatCode="_(* #,##0_);_(* \(#,##0\);_(* &quot;-&quot;??_);_(@_)"/>
  </numFmts>
  <fonts count="5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333333"/>
      <name val="Arial"/>
      <family val="2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5" tint="0.59999389629810485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7">
    <xf numFmtId="0" fontId="0" fillId="0" borderId="0" xfId="0"/>
    <xf numFmtId="0" fontId="3" fillId="0" borderId="0" xfId="0" applyFont="1"/>
    <xf numFmtId="0" fontId="3" fillId="0" borderId="0" xfId="0" applyFont="1" applyAlignment="1"/>
    <xf numFmtId="0" fontId="3" fillId="0" borderId="0" xfId="0" applyFont="1" applyAlignment="1">
      <alignment horizontal="left"/>
    </xf>
    <xf numFmtId="0" fontId="3" fillId="2" borderId="0" xfId="0" applyFont="1" applyFill="1"/>
    <xf numFmtId="0" fontId="2" fillId="0" borderId="0" xfId="0" applyFont="1"/>
    <xf numFmtId="164" fontId="3" fillId="2" borderId="0" xfId="0" applyNumberFormat="1" applyFont="1" applyFill="1"/>
    <xf numFmtId="165" fontId="3" fillId="2" borderId="0" xfId="0" applyNumberFormat="1" applyFont="1" applyFill="1"/>
    <xf numFmtId="0" fontId="3" fillId="3" borderId="0" xfId="0" applyFont="1" applyFill="1"/>
    <xf numFmtId="0" fontId="3" fillId="3" borderId="0" xfId="0" applyFont="1" applyFill="1" applyAlignment="1">
      <alignment horizontal="left"/>
    </xf>
    <xf numFmtId="0" fontId="4" fillId="3" borderId="0" xfId="0" applyFont="1" applyFill="1"/>
    <xf numFmtId="0" fontId="4" fillId="0" borderId="0" xfId="0" applyFont="1"/>
    <xf numFmtId="0" fontId="3" fillId="0" borderId="0" xfId="0" applyFont="1" applyAlignment="1">
      <alignment wrapText="1"/>
    </xf>
    <xf numFmtId="166" fontId="3" fillId="2" borderId="0" xfId="1" applyNumberFormat="1" applyFont="1" applyFill="1"/>
    <xf numFmtId="166" fontId="3" fillId="0" borderId="0" xfId="1" applyNumberFormat="1" applyFont="1"/>
    <xf numFmtId="166" fontId="4" fillId="2" borderId="0" xfId="1" applyNumberFormat="1" applyFont="1" applyFill="1"/>
    <xf numFmtId="0" fontId="4" fillId="2" borderId="0" xfId="0" applyFont="1" applyFill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C14"/>
  <sheetViews>
    <sheetView workbookViewId="0">
      <selection activeCell="A12" sqref="A12"/>
    </sheetView>
  </sheetViews>
  <sheetFormatPr defaultRowHeight="15"/>
  <cols>
    <col min="1" max="1" width="27.85546875" style="1" customWidth="1"/>
    <col min="2" max="2" width="9.140625" style="1" customWidth="1"/>
    <col min="3" max="16384" width="9.140625" style="1"/>
  </cols>
  <sheetData>
    <row r="1" spans="1:3">
      <c r="A1" s="8" t="s">
        <v>12</v>
      </c>
    </row>
    <row r="2" spans="1:3">
      <c r="A2" s="3" t="s">
        <v>9</v>
      </c>
    </row>
    <row r="3" spans="1:3">
      <c r="A3" s="2"/>
      <c r="B3" s="1">
        <f xml:space="preserve"> 400+5100-1300</f>
        <v>4200</v>
      </c>
    </row>
    <row r="4" spans="1:3">
      <c r="A4" s="3" t="s">
        <v>1</v>
      </c>
    </row>
    <row r="5" spans="1:3">
      <c r="A5" s="3" t="s">
        <v>4</v>
      </c>
      <c r="B5" s="4">
        <f>B3+(1300*50%)</f>
        <v>4850</v>
      </c>
      <c r="C5" s="1" t="s">
        <v>3</v>
      </c>
    </row>
    <row r="6" spans="1:3">
      <c r="A6" s="3" t="s">
        <v>5</v>
      </c>
      <c r="B6" s="4">
        <f>B3+(1300*15%)</f>
        <v>4395</v>
      </c>
      <c r="C6" s="1" t="s">
        <v>3</v>
      </c>
    </row>
    <row r="7" spans="1:3">
      <c r="A7" s="2"/>
    </row>
    <row r="8" spans="1:3">
      <c r="A8" s="3" t="s">
        <v>2</v>
      </c>
    </row>
    <row r="9" spans="1:3">
      <c r="A9" s="3" t="s">
        <v>8</v>
      </c>
      <c r="B9" s="7">
        <f>(1000 +18400)/B5</f>
        <v>4</v>
      </c>
      <c r="C9" s="1" t="s">
        <v>6</v>
      </c>
    </row>
    <row r="10" spans="1:3">
      <c r="A10" s="3" t="s">
        <v>7</v>
      </c>
      <c r="B10" s="7">
        <f>(437+10111)/B6</f>
        <v>2.4</v>
      </c>
      <c r="C10" s="1" t="s">
        <v>6</v>
      </c>
    </row>
    <row r="11" spans="1:3">
      <c r="A11" s="2"/>
    </row>
    <row r="12" spans="1:3">
      <c r="A12" s="9" t="s">
        <v>13</v>
      </c>
    </row>
    <row r="13" spans="1:3">
      <c r="A13" s="1" t="s">
        <v>11</v>
      </c>
      <c r="B13" s="6">
        <f>B3*(B9+B10)</f>
        <v>26880</v>
      </c>
    </row>
    <row r="14" spans="1:3">
      <c r="A14" s="1" t="s">
        <v>10</v>
      </c>
      <c r="B14" s="6">
        <f>(1300*50%*B9)+(1300*15%*B10)</f>
        <v>3068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H12"/>
  <sheetViews>
    <sheetView tabSelected="1" workbookViewId="0">
      <selection activeCell="E7" sqref="E7"/>
    </sheetView>
  </sheetViews>
  <sheetFormatPr defaultRowHeight="15"/>
  <cols>
    <col min="1" max="3" width="9.140625" style="1"/>
    <col min="4" max="4" width="10" style="1" bestFit="1" customWidth="1"/>
    <col min="5" max="16384" width="9.140625" style="1"/>
  </cols>
  <sheetData>
    <row r="1" spans="1:8">
      <c r="A1" s="10" t="s">
        <v>16</v>
      </c>
    </row>
    <row r="2" spans="1:8">
      <c r="A2" s="3" t="s">
        <v>17</v>
      </c>
    </row>
    <row r="3" spans="1:8">
      <c r="A3" s="3"/>
      <c r="D3" s="4">
        <f xml:space="preserve"> (400*30%+3800*100%+1300*50%)</f>
        <v>4570</v>
      </c>
    </row>
    <row r="4" spans="1:8">
      <c r="A4" s="3" t="s">
        <v>18</v>
      </c>
    </row>
    <row r="5" spans="1:8">
      <c r="A5" s="3"/>
      <c r="D5" s="4">
        <f xml:space="preserve"> (400*45%+3800*100%+1300*20%)</f>
        <v>4240</v>
      </c>
    </row>
    <row r="6" spans="1:8">
      <c r="A6" s="3" t="s">
        <v>15</v>
      </c>
      <c r="E6" s="7">
        <f>15995/D3</f>
        <v>3.5</v>
      </c>
    </row>
    <row r="7" spans="1:8">
      <c r="A7" s="3" t="s">
        <v>14</v>
      </c>
      <c r="E7" s="7">
        <f>13992/D5</f>
        <v>3.3</v>
      </c>
    </row>
    <row r="10" spans="1:8">
      <c r="A10" s="10" t="s">
        <v>19</v>
      </c>
      <c r="H10" s="5"/>
    </row>
    <row r="11" spans="1:8">
      <c r="A11" s="3" t="s">
        <v>20</v>
      </c>
      <c r="D11" s="7">
        <f>((D3-1300*50%)*E6+((D5-1300*20%)*E7)+(1000+437))</f>
        <v>28291</v>
      </c>
    </row>
    <row r="12" spans="1:8">
      <c r="A12" s="3" t="s">
        <v>21</v>
      </c>
      <c r="D12" s="7">
        <f xml:space="preserve"> (1300*50%*E6+1300*20%*E7)</f>
        <v>3133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D35"/>
  <sheetViews>
    <sheetView topLeftCell="A13" workbookViewId="0">
      <selection activeCell="A28" sqref="A28:C35"/>
    </sheetView>
  </sheetViews>
  <sheetFormatPr defaultRowHeight="15"/>
  <cols>
    <col min="1" max="1" width="28.7109375" style="1" bestFit="1" customWidth="1"/>
    <col min="2" max="2" width="14.85546875" style="1" customWidth="1"/>
    <col min="3" max="4" width="15.85546875" style="1" bestFit="1" customWidth="1"/>
    <col min="5" max="16384" width="9.140625" style="1"/>
  </cols>
  <sheetData>
    <row r="1" spans="1:4">
      <c r="A1" s="8" t="s">
        <v>28</v>
      </c>
    </row>
    <row r="2" spans="1:4">
      <c r="A2" s="1" t="s">
        <v>22</v>
      </c>
      <c r="B2" s="1">
        <f>355000+76000-44000</f>
        <v>387000</v>
      </c>
    </row>
    <row r="3" spans="1:4">
      <c r="B3" s="1" t="s">
        <v>23</v>
      </c>
      <c r="C3" s="1" t="s">
        <v>0</v>
      </c>
    </row>
    <row r="4" spans="1:4">
      <c r="A4" s="1" t="s">
        <v>22</v>
      </c>
      <c r="B4" s="1">
        <f>B2</f>
        <v>387000</v>
      </c>
      <c r="C4" s="1">
        <f>B2</f>
        <v>387000</v>
      </c>
    </row>
    <row r="5" spans="1:4">
      <c r="A5" s="1" t="s">
        <v>24</v>
      </c>
      <c r="B5" s="1">
        <v>44000</v>
      </c>
      <c r="C5" s="1">
        <f>44000*20%</f>
        <v>8800</v>
      </c>
    </row>
    <row r="6" spans="1:4">
      <c r="A6" s="1" t="s">
        <v>25</v>
      </c>
      <c r="B6" s="4">
        <f>B4+B5</f>
        <v>431000</v>
      </c>
      <c r="C6" s="4">
        <f>C4+C5</f>
        <v>395800</v>
      </c>
    </row>
    <row r="8" spans="1:4">
      <c r="A8" s="11" t="s">
        <v>26</v>
      </c>
      <c r="B8" s="4" t="s">
        <v>27</v>
      </c>
      <c r="C8" s="4"/>
    </row>
    <row r="10" spans="1:4">
      <c r="A10" s="8" t="s">
        <v>29</v>
      </c>
    </row>
    <row r="11" spans="1:4">
      <c r="A11" s="1" t="s">
        <v>22</v>
      </c>
      <c r="B11" s="1">
        <f>635000+98000-84000</f>
        <v>649000</v>
      </c>
    </row>
    <row r="12" spans="1:4" ht="45">
      <c r="B12" s="12" t="s">
        <v>30</v>
      </c>
      <c r="C12" s="1" t="s">
        <v>23</v>
      </c>
      <c r="D12" s="1" t="s">
        <v>0</v>
      </c>
    </row>
    <row r="13" spans="1:4">
      <c r="A13" s="1" t="s">
        <v>22</v>
      </c>
      <c r="B13" s="1">
        <f>B11</f>
        <v>649000</v>
      </c>
      <c r="C13" s="1">
        <f>B11</f>
        <v>649000</v>
      </c>
      <c r="D13" s="1">
        <f>B11</f>
        <v>649000</v>
      </c>
    </row>
    <row r="14" spans="1:4">
      <c r="A14" s="1" t="s">
        <v>24</v>
      </c>
      <c r="B14" s="1">
        <v>75000</v>
      </c>
      <c r="C14" s="1">
        <v>0</v>
      </c>
      <c r="D14" s="1">
        <f>75000*70%</f>
        <v>52500</v>
      </c>
    </row>
    <row r="15" spans="1:4">
      <c r="A15" s="1" t="s">
        <v>25</v>
      </c>
      <c r="B15" s="13">
        <f>SUM(B13:B14)</f>
        <v>724000</v>
      </c>
      <c r="C15" s="13">
        <f t="shared" ref="C15:D15" si="0">SUM(C13:C14)</f>
        <v>649000</v>
      </c>
      <c r="D15" s="13">
        <f t="shared" si="0"/>
        <v>701500</v>
      </c>
    </row>
    <row r="17" spans="1:3">
      <c r="A17" s="11" t="s">
        <v>26</v>
      </c>
      <c r="B17" s="4" t="s">
        <v>31</v>
      </c>
      <c r="C17" s="4"/>
    </row>
    <row r="19" spans="1:3">
      <c r="A19" s="8" t="s">
        <v>32</v>
      </c>
    </row>
    <row r="20" spans="1:3">
      <c r="B20" s="1" t="s">
        <v>8</v>
      </c>
    </row>
    <row r="21" spans="1:3">
      <c r="A21" s="1" t="s">
        <v>33</v>
      </c>
      <c r="B21" s="1">
        <f>80%*88000</f>
        <v>70400</v>
      </c>
    </row>
    <row r="22" spans="1:3" ht="30">
      <c r="A22" s="12" t="s">
        <v>34</v>
      </c>
      <c r="B22" s="1">
        <v>1202000</v>
      </c>
    </row>
    <row r="23" spans="1:3">
      <c r="A23" s="1" t="s">
        <v>35</v>
      </c>
      <c r="B23" s="1">
        <f>80%*238000</f>
        <v>190400</v>
      </c>
    </row>
    <row r="24" spans="1:3">
      <c r="A24" s="1" t="s">
        <v>36</v>
      </c>
      <c r="B24" s="13">
        <f>SUM(B21:B23)</f>
        <v>1462800</v>
      </c>
    </row>
    <row r="26" spans="1:3">
      <c r="A26" s="11" t="s">
        <v>26</v>
      </c>
      <c r="B26" s="15">
        <f>SUM(B23:B25)</f>
        <v>1653200</v>
      </c>
    </row>
    <row r="28" spans="1:3">
      <c r="A28" s="8" t="s">
        <v>37</v>
      </c>
    </row>
    <row r="29" spans="1:3">
      <c r="B29" s="1" t="s">
        <v>23</v>
      </c>
      <c r="C29" s="1" t="s">
        <v>0</v>
      </c>
    </row>
    <row r="30" spans="1:3">
      <c r="A30" s="1" t="s">
        <v>38</v>
      </c>
      <c r="B30" s="14">
        <v>0</v>
      </c>
      <c r="C30" s="14">
        <f>30%*20000</f>
        <v>6000</v>
      </c>
    </row>
    <row r="31" spans="1:3">
      <c r="A31" s="1" t="s">
        <v>39</v>
      </c>
      <c r="B31" s="14">
        <v>63000</v>
      </c>
      <c r="C31" s="14">
        <v>63000</v>
      </c>
    </row>
    <row r="32" spans="1:3">
      <c r="A32" s="1" t="s">
        <v>40</v>
      </c>
      <c r="B32" s="14">
        <v>15000</v>
      </c>
      <c r="C32" s="14">
        <f>60%*15000</f>
        <v>9000</v>
      </c>
    </row>
    <row r="33" spans="1:3">
      <c r="A33" s="1" t="s">
        <v>41</v>
      </c>
      <c r="B33" s="13">
        <f>SUM(B30:B32)</f>
        <v>78000</v>
      </c>
      <c r="C33" s="13">
        <f>SUM(C30:C32)</f>
        <v>78000</v>
      </c>
    </row>
    <row r="35" spans="1:3">
      <c r="A35" s="11" t="s">
        <v>26</v>
      </c>
      <c r="B35" s="16" t="s">
        <v>42</v>
      </c>
      <c r="C35" s="4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Ex 8-31 &amp; 8-32</vt:lpstr>
      <vt:lpstr>Ex 8-33 &amp; 8-34</vt:lpstr>
      <vt:lpstr>Prob 8 -46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2018-10-11T03:54:52Z</dcterms:modified>
</cp:coreProperties>
</file>